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ΕΚΘΕΣΕΙΣ\2023\"/>
    </mc:Choice>
  </mc:AlternateContent>
  <xr:revisionPtr revIDLastSave="0" documentId="13_ncr:1_{F83EB561-FA59-4A4A-8431-B0B31378074A}" xr6:coauthVersionLast="47" xr6:coauthVersionMax="47" xr10:uidLastSave="{00000000-0000-0000-0000-000000000000}"/>
  <bookViews>
    <workbookView xWindow="-120" yWindow="-120" windowWidth="29040" windowHeight="15750" xr2:uid="{00000000-000D-0000-FFFF-FFFF00000000}"/>
  </bookViews>
  <sheets>
    <sheet name="2023 Β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4" l="1"/>
  <c r="K37" i="4"/>
  <c r="O41" i="4"/>
  <c r="K41" i="4"/>
  <c r="N19" i="4"/>
  <c r="K19" i="4"/>
  <c r="K39" i="4"/>
  <c r="K33" i="4"/>
  <c r="K5" i="4"/>
  <c r="K7" i="4"/>
  <c r="K10" i="4"/>
  <c r="K12" i="4"/>
  <c r="K13" i="4"/>
  <c r="K20" i="4"/>
  <c r="K21" i="4"/>
  <c r="K29" i="4"/>
  <c r="O29" i="4" s="1"/>
  <c r="K44" i="4"/>
  <c r="N44" i="4" s="1"/>
  <c r="K43" i="4"/>
  <c r="K42" i="4"/>
  <c r="K40" i="4"/>
  <c r="N40" i="4" s="1"/>
  <c r="O39" i="4"/>
  <c r="N37" i="4"/>
  <c r="N36" i="4"/>
  <c r="K35" i="4"/>
  <c r="N35" i="4" s="1"/>
  <c r="K34" i="4"/>
  <c r="O34" i="4" s="1"/>
  <c r="K32" i="4"/>
  <c r="K27" i="4"/>
  <c r="O27" i="4" s="1"/>
  <c r="K26" i="4"/>
  <c r="N26" i="4" s="1"/>
  <c r="K22" i="4"/>
  <c r="O21" i="4"/>
  <c r="K18" i="4"/>
  <c r="K16" i="4"/>
  <c r="O13" i="4"/>
  <c r="O12" i="4"/>
  <c r="K11" i="4"/>
  <c r="N11" i="4" s="1"/>
  <c r="O10" i="4"/>
  <c r="K9" i="4"/>
  <c r="N9" i="4" s="1"/>
  <c r="K8" i="4"/>
  <c r="N8" i="4" s="1"/>
  <c r="O7" i="4"/>
  <c r="K6" i="4"/>
  <c r="N6" i="4" s="1"/>
  <c r="O32" i="4"/>
  <c r="O22" i="4"/>
  <c r="O20" i="4"/>
  <c r="N16" i="4"/>
  <c r="N18" i="4"/>
  <c r="N43" i="4"/>
  <c r="N42" i="4"/>
  <c r="L16" i="4" l="1"/>
  <c r="M16" i="4" s="1"/>
  <c r="I14" i="4"/>
  <c r="O33" i="4" l="1"/>
  <c r="I28" i="4"/>
  <c r="K28" i="4" s="1"/>
  <c r="O28" i="4" s="1"/>
  <c r="I5" i="4"/>
  <c r="O5" i="4" s="1"/>
  <c r="I24" i="4"/>
  <c r="K24" i="4" s="1"/>
  <c r="N24" i="4" s="1"/>
  <c r="I23" i="4"/>
  <c r="K23" i="4" s="1"/>
  <c r="N23" i="4" s="1"/>
  <c r="M28" i="4" l="1"/>
  <c r="M33" i="4"/>
  <c r="M34" i="4"/>
  <c r="M10" i="4"/>
  <c r="M27" i="4"/>
  <c r="L41" i="4"/>
  <c r="M41" i="4" s="1"/>
  <c r="L17" i="4"/>
  <c r="M17" i="4" s="1"/>
  <c r="L30" i="4"/>
  <c r="M30" i="4" s="1"/>
  <c r="L15" i="4"/>
  <c r="M15" i="4" s="1"/>
  <c r="L21" i="4"/>
  <c r="M21" i="4" s="1"/>
  <c r="L24" i="4"/>
  <c r="M24" i="4" s="1"/>
  <c r="L12" i="4"/>
  <c r="M12" i="4" s="1"/>
  <c r="L8" i="4"/>
  <c r="M8" i="4" s="1"/>
  <c r="K14" i="4"/>
  <c r="L14" i="4" s="1"/>
  <c r="N14" i="4" s="1"/>
  <c r="L40" i="4" l="1"/>
  <c r="M40" i="4" s="1"/>
  <c r="L9" i="4"/>
  <c r="M9" i="4" s="1"/>
  <c r="L37" i="4"/>
  <c r="M37" i="4" s="1"/>
  <c r="L11" i="4"/>
  <c r="M11" i="4" s="1"/>
  <c r="L44" i="4"/>
  <c r="M44" i="4" s="1"/>
  <c r="L39" i="4"/>
  <c r="M39" i="4" s="1"/>
  <c r="L13" i="4"/>
  <c r="M13" i="4" s="1"/>
  <c r="M14" i="4"/>
  <c r="L26" i="4"/>
  <c r="M26" i="4" s="1"/>
  <c r="L29" i="4"/>
  <c r="M29" i="4" s="1"/>
  <c r="M36" i="4"/>
  <c r="L23" i="4"/>
  <c r="M23" i="4" s="1"/>
  <c r="L43" i="4"/>
  <c r="M43" i="4" s="1"/>
  <c r="M35" i="4"/>
  <c r="L42" i="4"/>
  <c r="M42" i="4" s="1"/>
  <c r="L20" i="4"/>
  <c r="M20" i="4" s="1"/>
  <c r="L18" i="4"/>
  <c r="M18" i="4" s="1"/>
</calcChain>
</file>

<file path=xl/sharedStrings.xml><?xml version="1.0" encoding="utf-8"?>
<sst xmlns="http://schemas.openxmlformats.org/spreadsheetml/2006/main" count="232" uniqueCount="163">
  <si>
    <t>ΔΙΟΡΓΑΝΩΣΗ</t>
  </si>
  <si>
    <t>ΚΑΣΤΟΡΙΑ</t>
  </si>
  <si>
    <t>ΣΥΝΟΛΟ</t>
  </si>
  <si>
    <t>ΙΔΙΑ ΣΥΜΜΕΤΟΧΗ</t>
  </si>
  <si>
    <t>Α/Α</t>
  </si>
  <si>
    <t>ΔΕΘ</t>
  </si>
  <si>
    <t>ΣΥΝΟΛΙΚΟ ΚΟΣΤΟΣ Μ2</t>
  </si>
  <si>
    <t>ΔΙΟΡΓΑΝΩΤΗΣ</t>
  </si>
  <si>
    <t>ATHENS COFFEE FESTIVAL</t>
  </si>
  <si>
    <t>HORECA 2023</t>
  </si>
  <si>
    <t>ARTOZA 2023</t>
  </si>
  <si>
    <t>FOODEXPO 2023</t>
  </si>
  <si>
    <t>BIO FESTIVAL</t>
  </si>
  <si>
    <t>FOODTECH 2023</t>
  </si>
  <si>
    <t xml:space="preserve">GLOBAL TECH </t>
  </si>
  <si>
    <t>XENIA 2023</t>
  </si>
  <si>
    <t>FORUM</t>
  </si>
  <si>
    <t>ΚΑΦΕ-ΑΝΑΛΩΣΙΜΑ</t>
  </si>
  <si>
    <t>ΑΡΤΟΠΟΙΙΑ- ΖΑΧΑΡΟΠΛΑΣΤΙΚΗ</t>
  </si>
  <si>
    <t>ΤΡΟΦΙΜΑ &amp; ΠΟΤΑ</t>
  </si>
  <si>
    <t>ΒΙΟΛΟΓΙΚΑ ΠΡΟΙΟΝΤΑ</t>
  </si>
  <si>
    <t>ΣΥΣΚΕΥΑΣΙΑ ΤΡΟΦΙΜΩΝ</t>
  </si>
  <si>
    <t>ΓΕΝΙΚΗ ΣΥΣΚΕΥΑΣΙΑ</t>
  </si>
  <si>
    <t>ΞΕΝΟΔΟΧΕΙΑΚΟΣ ΚΛΑΔΟΣ / ΔΟΜΗΣΗ</t>
  </si>
  <si>
    <t>ΕΞΟΠΛ.ΚΑΤΑΣΤΗΜΑΤΩΝ/ ΞΕΝΟΔΟΧΙΑΚΩΝ/ ΤΟΥΡΣΙΜΟΣ</t>
  </si>
  <si>
    <t>ΜΑΙΟΣ 2023</t>
  </si>
  <si>
    <t>ΣΕΠΤΕΜΒΡΙΟΣ 2023</t>
  </si>
  <si>
    <t>ΧΩΡΟΣ ΔΙΕΞΑΓΩΓΗΣ</t>
  </si>
  <si>
    <t xml:space="preserve">ΤΕΧΝΟΠΟΛΗ ΑΘΗΝΩΝ </t>
  </si>
  <si>
    <t>METROPOLITAN EXPO</t>
  </si>
  <si>
    <t>ΑΝΤΙΚΕΙΜΕΝΟ</t>
  </si>
  <si>
    <t>ΘΕΣΣΑΛΟΝΙΚΗ</t>
  </si>
  <si>
    <t>ROTA</t>
  </si>
  <si>
    <t>GREAT EXHIBITION / PROMO SOLUTION</t>
  </si>
  <si>
    <t>ΟΡΘΟΔΟΞΙΑ</t>
  </si>
  <si>
    <t>ΑΤΟΥ</t>
  </si>
  <si>
    <t>ΕΞΠΟΤΡΟΦ</t>
  </si>
  <si>
    <t>ΜΟΣΧΟΝΑΣ</t>
  </si>
  <si>
    <t>DETROP</t>
  </si>
  <si>
    <t>ANUGA</t>
  </si>
  <si>
    <t>PROWEIN</t>
  </si>
  <si>
    <t>ΟΚΤΩΒΡΙΟΣ 2023</t>
  </si>
  <si>
    <t>3-5 ΦΕΒΡΟΥΑΡΙΟΥ 2023</t>
  </si>
  <si>
    <t>ΜΕΚ ΠΑΙΑΝΙΑΣ</t>
  </si>
  <si>
    <t>ΤΡΟΦΙΜΑ - ΠΟΤΑ</t>
  </si>
  <si>
    <t>7-11 OΚΤΩΒΡΙΟΥ 2023</t>
  </si>
  <si>
    <t>MESSE ΚΟΛΩΝΙΑΣ</t>
  </si>
  <si>
    <t>ΕΠΕΞΕΡΓΑΣΙΑ &amp; ΣΥΣΚΕΥΑΣΙΑ ΤΡΟΦΙΜΩΝ</t>
  </si>
  <si>
    <t>19-21 ΜΑΡΤΙΟΥ 2023</t>
  </si>
  <si>
    <t>LONDON WINE FAIR</t>
  </si>
  <si>
    <t>OLYMPIA LONDON</t>
  </si>
  <si>
    <t>GERMANY DUSSELDORF</t>
  </si>
  <si>
    <t>ΕΚΘΕΣΗ ΟΙΝΟΥ</t>
  </si>
  <si>
    <t>ΕΚΚΛΗΣΙΑΣΤΙΚΗ ΤΕΧΝΗ</t>
  </si>
  <si>
    <t>10-13 ΦΕΒΡΟΥΑΡΙΟΥ 2023</t>
  </si>
  <si>
    <t>03-06 ΜΑΡΤΙΟΥ 2023</t>
  </si>
  <si>
    <t>18-20 ΜΑΡΤΙΟΥ 2023</t>
  </si>
  <si>
    <t>11-13 ΝΟΕΜΒΡΙΟΥ 2023</t>
  </si>
  <si>
    <t>25-27 ΝΟΕΜΒΡΙΟΥ 2023</t>
  </si>
  <si>
    <t xml:space="preserve"> ΑΝΑ ΕΠΙΧΕΙΡΗΣΗ</t>
  </si>
  <si>
    <t>ΚΑΤΑΣΚΕΥΑΣΤΙΚΟΣ ΚΛΑΔΟΣ</t>
  </si>
  <si>
    <t>BIOFACH</t>
  </si>
  <si>
    <t>14-17 ΦΕΒΡΟΥΑΡΙΟΥ 2023</t>
  </si>
  <si>
    <t>ΝΥΡΕΜΒΕΡΓΗ</t>
  </si>
  <si>
    <t>ΟΡΓΑΝΙΚΑ ΤΡΟΦΗΜΑ</t>
  </si>
  <si>
    <t>PROMO SOLUTION</t>
  </si>
  <si>
    <t>ΓΕΩΡΓΙΚΩΝ ΜΗΧΑΝΗΜΑΤΩΝ / ΚΤΗΝΟΤΡΟΦΙΚΑ</t>
  </si>
  <si>
    <t>ΓΕΝΙΚΗ ΔΙΕΘΝΗΣ</t>
  </si>
  <si>
    <t>ΤΡΟΦΙΜΑ</t>
  </si>
  <si>
    <t>ATHENS TRADE SHOW</t>
  </si>
  <si>
    <t>ΡΟΥΧΙΣΜΟΣ</t>
  </si>
  <si>
    <t>ΗΜΕΡΟΜΗΝΙΑ</t>
  </si>
  <si>
    <t>26-19 ΙΑΝΟΥΑΡΙΟΥ 2023</t>
  </si>
  <si>
    <t>DEFEA</t>
  </si>
  <si>
    <t>ΑΜΥΝΤΙΚΟ ΕΞΟΠΛΙΣΜΟΣ</t>
  </si>
  <si>
    <t>9-11 ΜΑΙΟΥ 2023</t>
  </si>
  <si>
    <t>FRESKO</t>
  </si>
  <si>
    <t>ΝΩΠΑ ΤΡΟΦΙΜΑ</t>
  </si>
  <si>
    <t>23-25 ΑΠΡΙΛΙΟΥ 2023</t>
  </si>
  <si>
    <t>GREAT EXHIBITION</t>
  </si>
  <si>
    <t>ΠΑΡΙΣΙ</t>
  </si>
  <si>
    <t>8-11  ΜΑΙΟΥ 2023</t>
  </si>
  <si>
    <t>ΑΘΗΝΑ</t>
  </si>
  <si>
    <t>ΜΙΛΑΝΟ</t>
  </si>
  <si>
    <t>WINTER FANCY FOOD SHOW</t>
  </si>
  <si>
    <t>LAS VEGAS</t>
  </si>
  <si>
    <t>15-17 ΙΑΝΟΥΑΡΙΟΥ 2023</t>
  </si>
  <si>
    <t>SIRHA</t>
  </si>
  <si>
    <t>HORECA</t>
  </si>
  <si>
    <t>19-23 ΙΑΝΟΥΑΡΙΟΥ 2023</t>
  </si>
  <si>
    <t>LYON</t>
  </si>
  <si>
    <t>FRUIT LOGISTICA</t>
  </si>
  <si>
    <t>ΒΕΡΟΛΙΝΟ</t>
  </si>
  <si>
    <t>ΑΠ.</t>
  </si>
  <si>
    <t>SIAL CANADA</t>
  </si>
  <si>
    <t>ΤΟΡΟΝΤΟ, ΚΑΝΑΔΑ</t>
  </si>
  <si>
    <t>SUMMER FANCY FOOD SHOW</t>
  </si>
  <si>
    <t>25-27 ΙΟΥΝΙΟΥ 2023</t>
  </si>
  <si>
    <t>ΝΕΑ ΥΟΡΚΗ</t>
  </si>
  <si>
    <t>SPECIALITY FINE FOOD LONDON</t>
  </si>
  <si>
    <t>ΛΟΝΔΙΝΟ</t>
  </si>
  <si>
    <t>FREE FROM FOOD</t>
  </si>
  <si>
    <t>AMSTERDAM, ΟΛΛΑΝΔΙΑ</t>
  </si>
  <si>
    <t>ΝΟΕΜΒΡΙΟΣ 2023</t>
  </si>
  <si>
    <t>TUTTO FOOD</t>
  </si>
  <si>
    <t>VINEXPO-WINE PARIS</t>
  </si>
  <si>
    <t>IFE</t>
  </si>
  <si>
    <t>20-23 ΜΑΡΤΙΟΥ 2023</t>
  </si>
  <si>
    <t>PROMO SOLUTION/ GREAT EXHIBITION/ ENTERPRICE</t>
  </si>
  <si>
    <t>PROGETO FUOCO</t>
  </si>
  <si>
    <t>ΕΝΕΡΓΕΙΑ</t>
  </si>
  <si>
    <t>9-11 ΜΑΡΤΙΟΥ 2023</t>
  </si>
  <si>
    <t>ΒΕΡΟΝΑ</t>
  </si>
  <si>
    <t>ΒΙΟΜΑΖΑ EXPO</t>
  </si>
  <si>
    <t>ΙΣΠΑΝΙΑ</t>
  </si>
  <si>
    <t>HOST</t>
  </si>
  <si>
    <t>13-17 ΟΚΤΩΒΡΙΟΥ 2023</t>
  </si>
  <si>
    <t>48η ΔΙΕΘΝΗ ΕΚΘΕΣΗ ΚΑΣΤΟΡΙΑΣ</t>
  </si>
  <si>
    <t>FUR SHOPPING FESTIVAL</t>
  </si>
  <si>
    <t>ΠΡΟ ΟΣΠΡΙΟ</t>
  </si>
  <si>
    <t>ΣΥΝΔΕΣΜΟΣ ΓΟΥΝΟΠΟΙΩΝ ΚΑΣΤΟΡΙΑΣ "Ο ΠΡΟΦΗΤΗΣ ΗΛΙΑΣ"</t>
  </si>
  <si>
    <t>€/Μ2 ΜΕ ΦΠΑ 24%</t>
  </si>
  <si>
    <t>ΦΠΑ 24%</t>
  </si>
  <si>
    <r>
      <rPr>
        <b/>
        <sz val="24"/>
        <color theme="1"/>
        <rFont val="Calibri"/>
        <family val="2"/>
        <scheme val="minor"/>
      </rPr>
      <t>ΟΙΚΟΔΟΜΗ EXPO</t>
    </r>
    <r>
      <rPr>
        <sz val="24"/>
        <color theme="1"/>
        <rFont val="Calibri"/>
        <family val="2"/>
        <scheme val="minor"/>
      </rPr>
      <t xml:space="preserve"> </t>
    </r>
  </si>
  <si>
    <t>ΔΙΑΦΟΡΕΣ ΧΡΕΩΣΕΙΣ</t>
  </si>
  <si>
    <t>ΕΣΩΤΕΡΙΚΟΥ</t>
  </si>
  <si>
    <t>ΕΞΩΤΕΡΙΚΟΥ</t>
  </si>
  <si>
    <r>
      <t>Μ</t>
    </r>
    <r>
      <rPr>
        <b/>
        <vertAlign val="superscript"/>
        <sz val="24"/>
        <rFont val="Calibri"/>
        <family val="2"/>
        <scheme val="minor"/>
      </rPr>
      <t xml:space="preserve">2 </t>
    </r>
    <r>
      <rPr>
        <b/>
        <sz val="24"/>
        <rFont val="Calibri"/>
        <family val="2"/>
        <scheme val="minor"/>
      </rPr>
      <t>ΑΝΑ ΕΠΙΧΕΙΡΗΣΗ</t>
    </r>
  </si>
  <si>
    <r>
      <t>€/Μ</t>
    </r>
    <r>
      <rPr>
        <b/>
        <vertAlign val="superscript"/>
        <sz val="24"/>
        <rFont val="Calibri"/>
        <family val="2"/>
        <scheme val="minor"/>
      </rPr>
      <t>2</t>
    </r>
  </si>
  <si>
    <t>18-22 ΑΠΡΙΛΙΟΣ 2023</t>
  </si>
  <si>
    <t>2-5 ΜΑΡΤΙΟΥ 2023</t>
  </si>
  <si>
    <t>ΛΑΡΙΣΑ</t>
  </si>
  <si>
    <t>BEYOND</t>
  </si>
  <si>
    <t>ΠΑΡΟΥΣΙΕΣ-ΤΕΧΝΗΜΑ</t>
  </si>
  <si>
    <t>ΤΕΧΝΟΛΟΓΙΑΣ</t>
  </si>
  <si>
    <t>ΤΟΥΡΙΣΤΙΚΑ</t>
  </si>
  <si>
    <t>11-15 ΙΑΝΟΥΑΡΙΟΥ 2023</t>
  </si>
  <si>
    <t>13-15 ΟΚΤΩΒΡΙΟΥ 2023</t>
  </si>
  <si>
    <t>12-16</t>
  </si>
  <si>
    <t>1Χ2+3</t>
  </si>
  <si>
    <t>AGROTHESSALY</t>
  </si>
  <si>
    <t>VERDE TEC</t>
  </si>
  <si>
    <t>17-19 ΜΑΡΤΙΟΥ 2023</t>
  </si>
  <si>
    <t>ΤΕΧΝΟΛΟΓΙΑ ΠΕΡΙΒΑΛΛΟΝΤΟΣ</t>
  </si>
  <si>
    <t>7-9 ΑΠΡΙΛΙΟΥ 2023</t>
  </si>
  <si>
    <t>ΚΥΠΡΟΣ</t>
  </si>
  <si>
    <t>ΕΞ.ΕΝΕΡΓΕΙΑΣ &amp; ΑΝΑΝΕΩΣΙΜΕΣ ΠΗΓΕΣ</t>
  </si>
  <si>
    <t>GREAT EXHIBITION /  ENTERPRICE</t>
  </si>
  <si>
    <t>GREAT EXHIBITION/ ENTERPRICE</t>
  </si>
  <si>
    <t>15-17 ΜΑΙΟΥ 2023</t>
  </si>
  <si>
    <t>18-20 ΜΑΙΟΥ 2023</t>
  </si>
  <si>
    <t>120€+70€ ή 30€</t>
  </si>
  <si>
    <t>8-10 ΦΕΒΡΟΥΑΡΙΟΥ 2023</t>
  </si>
  <si>
    <t>13-15 ΦΕΒΡΟΥΑΡΙΟΥ 2023</t>
  </si>
  <si>
    <t>15 ΜΑΙΟΥ 2023</t>
  </si>
  <si>
    <t>SAVE ENERGY-CONSTRACTION</t>
  </si>
  <si>
    <t>THE DESIGN SHOW</t>
  </si>
  <si>
    <t>GREEN HEMISFER</t>
  </si>
  <si>
    <t>1-3 ΙΟΥΝΙΟΥ 2023</t>
  </si>
  <si>
    <t>CAIRO, EGYPT</t>
  </si>
  <si>
    <t>1500€ κοστος μεταφορας &amp; εκτελωνισμου παλέτας</t>
  </si>
  <si>
    <t>ΑΝΑΜΕΝΕΤΑΙ κοστος μεταφορας &amp; εκτελωνισμου παλέτας(βάση περσινών τιμών)</t>
  </si>
  <si>
    <t>T-PRESS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</si>
</sst>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vertAlign val="superscript"/>
      <sz val="24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Calibri"/>
      <family val="2"/>
      <charset val="161"/>
      <scheme val="minor"/>
    </font>
    <font>
      <sz val="2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Fill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44" fontId="2" fillId="0" borderId="3" xfId="0" applyNumberFormat="1" applyFont="1" applyBorder="1"/>
    <xf numFmtId="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4" fontId="1" fillId="0" borderId="1" xfId="0" applyNumberFormat="1" applyFont="1" applyBorder="1"/>
    <xf numFmtId="44" fontId="1" fillId="0" borderId="3" xfId="0" applyNumberFormat="1" applyFont="1" applyBorder="1"/>
    <xf numFmtId="0" fontId="1" fillId="0" borderId="3" xfId="0" applyFont="1" applyBorder="1"/>
    <xf numFmtId="0" fontId="2" fillId="0" borderId="2" xfId="0" applyFont="1" applyBorder="1"/>
    <xf numFmtId="0" fontId="1" fillId="0" borderId="3" xfId="0" applyFont="1" applyFill="1" applyBorder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NumberFormat="1" applyFont="1" applyFill="1" applyBorder="1" applyAlignment="1">
      <alignment horizontal="center"/>
    </xf>
    <xf numFmtId="44" fontId="1" fillId="0" borderId="1" xfId="0" applyNumberFormat="1" applyFont="1" applyFill="1" applyBorder="1"/>
    <xf numFmtId="44" fontId="2" fillId="0" borderId="1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4" xfId="0" applyFont="1" applyBorder="1"/>
    <xf numFmtId="0" fontId="1" fillId="0" borderId="0" xfId="0" applyFont="1" applyBorder="1"/>
    <xf numFmtId="49" fontId="1" fillId="0" borderId="1" xfId="0" applyNumberFormat="1" applyFont="1" applyBorder="1" applyAlignment="1">
      <alignment horizontal="center"/>
    </xf>
    <xf numFmtId="0" fontId="2" fillId="3" borderId="1" xfId="0" applyFont="1" applyFill="1" applyBorder="1"/>
    <xf numFmtId="0" fontId="1" fillId="3" borderId="0" xfId="0" applyFont="1" applyFill="1"/>
    <xf numFmtId="44" fontId="2" fillId="3" borderId="1" xfId="0" applyNumberFormat="1" applyFont="1" applyFill="1" applyBorder="1"/>
    <xf numFmtId="164" fontId="2" fillId="3" borderId="1" xfId="0" applyNumberFormat="1" applyFont="1" applyFill="1" applyBorder="1"/>
    <xf numFmtId="4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1" xfId="0" applyFont="1" applyFill="1" applyBorder="1"/>
    <xf numFmtId="9" fontId="1" fillId="2" borderId="1" xfId="0" applyNumberFormat="1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4" fontId="7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1" fillId="0" borderId="5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44" fontId="3" fillId="0" borderId="1" xfId="0" applyNumberFormat="1" applyFont="1" applyBorder="1"/>
    <xf numFmtId="44" fontId="3" fillId="0" borderId="3" xfId="0" applyNumberFormat="1" applyFont="1" applyBorder="1"/>
    <xf numFmtId="44" fontId="8" fillId="0" borderId="3" xfId="0" applyNumberFormat="1" applyFont="1" applyBorder="1"/>
    <xf numFmtId="0" fontId="2" fillId="0" borderId="1" xfId="0" applyFont="1" applyFill="1" applyBorder="1"/>
    <xf numFmtId="44" fontId="2" fillId="0" borderId="3" xfId="0" applyNumberFormat="1" applyFont="1" applyFill="1" applyBorder="1"/>
    <xf numFmtId="44" fontId="1" fillId="0" borderId="3" xfId="0" applyNumberFormat="1" applyFont="1" applyFill="1" applyBorder="1"/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3" xfId="0" applyFont="1" applyFill="1" applyBorder="1" applyAlignment="1"/>
    <xf numFmtId="0" fontId="7" fillId="0" borderId="3" xfId="0" applyFont="1" applyBorder="1"/>
    <xf numFmtId="164" fontId="7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44" fontId="1" fillId="0" borderId="1" xfId="0" applyNumberFormat="1" applyFont="1" applyFill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4" fontId="1" fillId="0" borderId="5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4" fontId="2" fillId="0" borderId="5" xfId="0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0" fillId="0" borderId="1" xfId="0" applyBorder="1" applyAlignment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5EB9-CF2D-448D-B820-1A80BB24E759}">
  <sheetPr>
    <pageSetUpPr fitToPage="1"/>
  </sheetPr>
  <dimension ref="A1:P49"/>
  <sheetViews>
    <sheetView tabSelected="1" zoomScale="40" zoomScaleNormal="40" workbookViewId="0">
      <pane ySplit="4" topLeftCell="A10" activePane="bottomLeft" state="frozen"/>
      <selection pane="bottomLeft" activeCell="D21" sqref="D21"/>
    </sheetView>
  </sheetViews>
  <sheetFormatPr defaultRowHeight="15" x14ac:dyDescent="0.25"/>
  <cols>
    <col min="1" max="1" width="10" bestFit="1" customWidth="1"/>
    <col min="2" max="2" width="9.28515625" bestFit="1" customWidth="1"/>
    <col min="3" max="3" width="71.140625" bestFit="1" customWidth="1"/>
    <col min="4" max="4" width="60.42578125" customWidth="1"/>
    <col min="5" max="5" width="47.85546875" customWidth="1"/>
    <col min="6" max="6" width="57.5703125" bestFit="1" customWidth="1"/>
    <col min="7" max="7" width="55.140625" bestFit="1" customWidth="1"/>
    <col min="8" max="8" width="28.85546875" customWidth="1"/>
    <col min="9" max="11" width="30.7109375" customWidth="1"/>
    <col min="12" max="13" width="30.5703125" hidden="1" customWidth="1"/>
    <col min="14" max="15" width="31" customWidth="1"/>
    <col min="16" max="16" width="66.7109375" customWidth="1"/>
  </cols>
  <sheetData>
    <row r="1" spans="1:16" ht="19.5" customHeight="1" x14ac:dyDescent="0.5">
      <c r="A1" s="2"/>
      <c r="B1" s="2"/>
      <c r="C1" s="3"/>
      <c r="D1" s="3"/>
      <c r="E1" s="3"/>
      <c r="F1" s="4"/>
      <c r="G1" s="5"/>
      <c r="H1" s="4"/>
      <c r="I1" s="3"/>
      <c r="J1" s="3"/>
      <c r="K1" s="3"/>
      <c r="L1" s="6"/>
      <c r="M1" s="6"/>
      <c r="N1" s="7"/>
      <c r="O1" s="7"/>
      <c r="P1" s="4"/>
    </row>
    <row r="2" spans="1:16" ht="37.5" customHeight="1" x14ac:dyDescent="0.5">
      <c r="A2" s="2"/>
      <c r="B2" s="2"/>
      <c r="C2" s="3"/>
      <c r="D2" s="3"/>
      <c r="E2" s="3"/>
      <c r="F2" s="4"/>
      <c r="G2" s="5"/>
      <c r="H2" s="8">
        <v>1</v>
      </c>
      <c r="I2" s="9">
        <v>2</v>
      </c>
      <c r="J2" s="9">
        <v>3</v>
      </c>
      <c r="K2" s="9" t="s">
        <v>139</v>
      </c>
      <c r="L2" s="6"/>
      <c r="M2" s="6"/>
      <c r="N2" s="74" t="s">
        <v>3</v>
      </c>
      <c r="O2" s="74"/>
      <c r="P2" s="75"/>
    </row>
    <row r="3" spans="1:16" ht="66" customHeight="1" x14ac:dyDescent="0.5">
      <c r="A3" s="91" t="s">
        <v>4</v>
      </c>
      <c r="B3" s="91" t="s">
        <v>93</v>
      </c>
      <c r="C3" s="92" t="s">
        <v>0</v>
      </c>
      <c r="D3" s="92" t="s">
        <v>7</v>
      </c>
      <c r="E3" s="92" t="s">
        <v>30</v>
      </c>
      <c r="F3" s="93" t="s">
        <v>71</v>
      </c>
      <c r="G3" s="79" t="s">
        <v>27</v>
      </c>
      <c r="H3" s="81" t="s">
        <v>127</v>
      </c>
      <c r="I3" s="83" t="s">
        <v>128</v>
      </c>
      <c r="J3" s="81" t="s">
        <v>124</v>
      </c>
      <c r="K3" s="81" t="s">
        <v>6</v>
      </c>
      <c r="L3" s="42"/>
      <c r="M3" s="42"/>
      <c r="N3" s="10" t="s">
        <v>125</v>
      </c>
      <c r="O3" s="10" t="s">
        <v>126</v>
      </c>
      <c r="P3" s="85" t="s">
        <v>59</v>
      </c>
    </row>
    <row r="4" spans="1:16" ht="51.75" customHeight="1" x14ac:dyDescent="0.5">
      <c r="A4" s="80"/>
      <c r="B4" s="80"/>
      <c r="C4" s="80"/>
      <c r="D4" s="80"/>
      <c r="E4" s="80"/>
      <c r="F4" s="80"/>
      <c r="G4" s="80"/>
      <c r="H4" s="82"/>
      <c r="I4" s="82"/>
      <c r="J4" s="84"/>
      <c r="K4" s="84"/>
      <c r="L4" s="10" t="s">
        <v>122</v>
      </c>
      <c r="M4" s="10" t="s">
        <v>121</v>
      </c>
      <c r="N4" s="43">
        <v>0.3</v>
      </c>
      <c r="O4" s="44">
        <v>0.2</v>
      </c>
      <c r="P4" s="86"/>
    </row>
    <row r="5" spans="1:16" ht="31.5" x14ac:dyDescent="0.5">
      <c r="A5" s="11">
        <v>1</v>
      </c>
      <c r="B5" s="65" t="s">
        <v>93</v>
      </c>
      <c r="C5" s="12" t="s">
        <v>84</v>
      </c>
      <c r="D5" s="13" t="s">
        <v>79</v>
      </c>
      <c r="E5" s="13"/>
      <c r="F5" s="59" t="s">
        <v>86</v>
      </c>
      <c r="G5" s="14" t="s">
        <v>85</v>
      </c>
      <c r="H5" s="45">
        <v>9.3000000000000007</v>
      </c>
      <c r="I5" s="48">
        <f>13990/H5</f>
        <v>1504.3010752688172</v>
      </c>
      <c r="J5" s="48">
        <v>895</v>
      </c>
      <c r="K5" s="46">
        <f>H5*I5+J5</f>
        <v>14885</v>
      </c>
      <c r="L5" s="16"/>
      <c r="M5" s="17"/>
      <c r="N5" s="18"/>
      <c r="O5" s="67">
        <f>K5*O4</f>
        <v>2977</v>
      </c>
      <c r="P5" s="19"/>
    </row>
    <row r="6" spans="1:16" ht="31.5" x14ac:dyDescent="0.5">
      <c r="A6" s="33">
        <v>2</v>
      </c>
      <c r="B6" s="64"/>
      <c r="C6" s="12" t="s">
        <v>133</v>
      </c>
      <c r="D6" s="13" t="s">
        <v>32</v>
      </c>
      <c r="E6" s="13" t="s">
        <v>135</v>
      </c>
      <c r="F6" s="59" t="s">
        <v>136</v>
      </c>
      <c r="G6" s="14" t="s">
        <v>82</v>
      </c>
      <c r="H6" s="20">
        <v>12</v>
      </c>
      <c r="I6" s="21">
        <v>187</v>
      </c>
      <c r="J6" s="21"/>
      <c r="K6" s="16">
        <f>I6*H6</f>
        <v>2244</v>
      </c>
      <c r="L6" s="16"/>
      <c r="M6" s="16"/>
      <c r="N6" s="21">
        <f>K6*N4</f>
        <v>673.19999999999993</v>
      </c>
      <c r="O6" s="21"/>
      <c r="P6" s="19"/>
    </row>
    <row r="7" spans="1:16" ht="31.5" x14ac:dyDescent="0.5">
      <c r="A7" s="11">
        <v>3</v>
      </c>
      <c r="B7" s="65" t="s">
        <v>93</v>
      </c>
      <c r="C7" s="12" t="s">
        <v>87</v>
      </c>
      <c r="D7" s="13" t="s">
        <v>79</v>
      </c>
      <c r="E7" s="13" t="s">
        <v>88</v>
      </c>
      <c r="F7" s="59" t="s">
        <v>89</v>
      </c>
      <c r="G7" s="14" t="s">
        <v>90</v>
      </c>
      <c r="H7" s="15">
        <v>12</v>
      </c>
      <c r="I7" s="48">
        <v>995</v>
      </c>
      <c r="J7" s="48">
        <v>1373</v>
      </c>
      <c r="K7" s="46">
        <f>H7*I7+J7</f>
        <v>13313</v>
      </c>
      <c r="L7" s="16"/>
      <c r="M7" s="17"/>
      <c r="N7" s="18"/>
      <c r="O7" s="67">
        <f>K7*O4</f>
        <v>2662.6000000000004</v>
      </c>
      <c r="P7" s="19"/>
    </row>
    <row r="8" spans="1:16" ht="31.5" x14ac:dyDescent="0.5">
      <c r="A8" s="11">
        <v>4</v>
      </c>
      <c r="B8" s="65" t="s">
        <v>93</v>
      </c>
      <c r="C8" s="12" t="s">
        <v>69</v>
      </c>
      <c r="D8" s="14" t="s">
        <v>32</v>
      </c>
      <c r="E8" s="13" t="s">
        <v>70</v>
      </c>
      <c r="F8" s="59" t="s">
        <v>72</v>
      </c>
      <c r="G8" s="14"/>
      <c r="H8" s="20">
        <v>12</v>
      </c>
      <c r="I8" s="21">
        <v>187</v>
      </c>
      <c r="J8" s="49"/>
      <c r="K8" s="16">
        <f>H8*I8</f>
        <v>2244</v>
      </c>
      <c r="L8" s="16">
        <f>K8*24%</f>
        <v>538.55999999999995</v>
      </c>
      <c r="M8" s="17">
        <f>L8+K8</f>
        <v>2782.56</v>
      </c>
      <c r="N8" s="22">
        <f>K8*N4</f>
        <v>673.19999999999993</v>
      </c>
      <c r="O8" s="22"/>
      <c r="P8" s="21"/>
    </row>
    <row r="9" spans="1:16" ht="31.5" x14ac:dyDescent="0.5">
      <c r="A9" s="11">
        <v>5</v>
      </c>
      <c r="B9" s="65" t="s">
        <v>93</v>
      </c>
      <c r="C9" s="12" t="s">
        <v>36</v>
      </c>
      <c r="D9" s="14" t="s">
        <v>37</v>
      </c>
      <c r="E9" s="13" t="s">
        <v>44</v>
      </c>
      <c r="F9" s="59" t="s">
        <v>42</v>
      </c>
      <c r="G9" s="14" t="s">
        <v>43</v>
      </c>
      <c r="H9" s="20">
        <v>9</v>
      </c>
      <c r="I9" s="21">
        <v>180</v>
      </c>
      <c r="J9" s="49"/>
      <c r="K9" s="16">
        <f>H9*I9</f>
        <v>1620</v>
      </c>
      <c r="L9" s="16">
        <f t="shared" ref="L9:L26" si="0">K9*24%</f>
        <v>388.8</v>
      </c>
      <c r="M9" s="17">
        <f t="shared" ref="M9:M44" si="1">L9+K9</f>
        <v>2008.8</v>
      </c>
      <c r="N9" s="22">
        <f>K9*N4</f>
        <v>486</v>
      </c>
      <c r="O9" s="22"/>
      <c r="P9" s="21"/>
    </row>
    <row r="10" spans="1:16" ht="63" x14ac:dyDescent="0.5">
      <c r="A10" s="11">
        <v>6</v>
      </c>
      <c r="B10" s="66"/>
      <c r="C10" s="24" t="s">
        <v>91</v>
      </c>
      <c r="D10" s="13" t="s">
        <v>108</v>
      </c>
      <c r="E10" s="13"/>
      <c r="F10" s="59" t="s">
        <v>152</v>
      </c>
      <c r="G10" s="14" t="s">
        <v>92</v>
      </c>
      <c r="H10" s="20">
        <v>6</v>
      </c>
      <c r="I10" s="21">
        <v>700</v>
      </c>
      <c r="J10" s="49">
        <v>100</v>
      </c>
      <c r="K10" s="16">
        <f>H10*I10+J10</f>
        <v>4300</v>
      </c>
      <c r="L10" s="16"/>
      <c r="M10" s="17">
        <f t="shared" si="1"/>
        <v>4300</v>
      </c>
      <c r="N10" s="22"/>
      <c r="O10" s="22">
        <f>K10*O4</f>
        <v>860</v>
      </c>
      <c r="P10" s="21"/>
    </row>
    <row r="11" spans="1:16" ht="94.5" x14ac:dyDescent="0.5">
      <c r="A11" s="11">
        <v>7</v>
      </c>
      <c r="B11" s="23" t="s">
        <v>93</v>
      </c>
      <c r="C11" s="24" t="s">
        <v>9</v>
      </c>
      <c r="D11" s="14" t="s">
        <v>16</v>
      </c>
      <c r="E11" s="13" t="s">
        <v>24</v>
      </c>
      <c r="F11" s="59" t="s">
        <v>54</v>
      </c>
      <c r="G11" s="14" t="s">
        <v>29</v>
      </c>
      <c r="H11" s="20">
        <v>15</v>
      </c>
      <c r="I11" s="21">
        <v>240</v>
      </c>
      <c r="J11" s="49"/>
      <c r="K11" s="16">
        <f>H11*I11</f>
        <v>3600</v>
      </c>
      <c r="L11" s="16">
        <f t="shared" si="0"/>
        <v>864</v>
      </c>
      <c r="M11" s="17">
        <f t="shared" si="1"/>
        <v>4464</v>
      </c>
      <c r="N11" s="22">
        <f>K11*N4</f>
        <v>1080</v>
      </c>
      <c r="O11" s="22"/>
      <c r="P11" s="21"/>
    </row>
    <row r="12" spans="1:16" ht="31.5" x14ac:dyDescent="0.5">
      <c r="A12" s="11">
        <v>8</v>
      </c>
      <c r="B12" s="23" t="s">
        <v>93</v>
      </c>
      <c r="C12" s="12" t="s">
        <v>105</v>
      </c>
      <c r="D12" s="13" t="s">
        <v>79</v>
      </c>
      <c r="E12" s="13"/>
      <c r="F12" s="59" t="s">
        <v>153</v>
      </c>
      <c r="G12" s="14" t="s">
        <v>80</v>
      </c>
      <c r="H12" s="20">
        <v>7</v>
      </c>
      <c r="I12" s="21">
        <v>845</v>
      </c>
      <c r="J12" s="49">
        <v>795</v>
      </c>
      <c r="K12" s="16">
        <f>H12*I12+J12</f>
        <v>6710</v>
      </c>
      <c r="L12" s="16">
        <f t="shared" si="0"/>
        <v>1610.3999999999999</v>
      </c>
      <c r="M12" s="17">
        <f t="shared" si="1"/>
        <v>8320.4</v>
      </c>
      <c r="N12" s="22"/>
      <c r="O12" s="22">
        <f>K12*O4</f>
        <v>1342</v>
      </c>
      <c r="P12" s="21"/>
    </row>
    <row r="13" spans="1:16" s="1" customFormat="1" ht="63" x14ac:dyDescent="0.5">
      <c r="A13" s="11">
        <v>9</v>
      </c>
      <c r="B13" s="25"/>
      <c r="C13" s="68" t="s">
        <v>61</v>
      </c>
      <c r="D13" s="27" t="s">
        <v>33</v>
      </c>
      <c r="E13" s="27" t="s">
        <v>64</v>
      </c>
      <c r="F13" s="60" t="s">
        <v>62</v>
      </c>
      <c r="G13" s="28" t="s">
        <v>63</v>
      </c>
      <c r="H13" s="29">
        <v>7.5</v>
      </c>
      <c r="I13" s="30">
        <v>698</v>
      </c>
      <c r="J13" s="50">
        <v>990</v>
      </c>
      <c r="K13" s="31">
        <f>H13*I13+J13</f>
        <v>6225</v>
      </c>
      <c r="L13" s="31">
        <f t="shared" si="0"/>
        <v>1494</v>
      </c>
      <c r="M13" s="57">
        <f t="shared" si="1"/>
        <v>7719</v>
      </c>
      <c r="N13" s="58"/>
      <c r="O13" s="58">
        <f>K13*O4</f>
        <v>1245</v>
      </c>
      <c r="P13" s="30"/>
    </row>
    <row r="14" spans="1:16" ht="31.5" x14ac:dyDescent="0.5">
      <c r="A14" s="94">
        <v>10</v>
      </c>
      <c r="B14" s="95" t="s">
        <v>93</v>
      </c>
      <c r="C14" s="96" t="s">
        <v>140</v>
      </c>
      <c r="D14" s="70" t="s">
        <v>5</v>
      </c>
      <c r="E14" s="70" t="s">
        <v>66</v>
      </c>
      <c r="F14" s="89" t="s">
        <v>130</v>
      </c>
      <c r="G14" s="70" t="s">
        <v>131</v>
      </c>
      <c r="H14" s="87">
        <v>18</v>
      </c>
      <c r="I14" s="72">
        <f>60+30</f>
        <v>90</v>
      </c>
      <c r="J14" s="51"/>
      <c r="K14" s="78">
        <f>H14*I14</f>
        <v>1620</v>
      </c>
      <c r="L14" s="16">
        <f>K14*24%</f>
        <v>388.8</v>
      </c>
      <c r="M14" s="17">
        <f>L14+K14</f>
        <v>2008.8</v>
      </c>
      <c r="N14" s="76">
        <f>L14*N4</f>
        <v>116.64</v>
      </c>
      <c r="O14" s="40"/>
      <c r="P14" s="72"/>
    </row>
    <row r="15" spans="1:16" ht="48.75" customHeight="1" x14ac:dyDescent="0.5">
      <c r="A15" s="94"/>
      <c r="B15" s="73"/>
      <c r="C15" s="71"/>
      <c r="D15" s="71"/>
      <c r="E15" s="71"/>
      <c r="F15" s="90"/>
      <c r="G15" s="71"/>
      <c r="H15" s="88"/>
      <c r="I15" s="73"/>
      <c r="J15" s="52"/>
      <c r="K15" s="73"/>
      <c r="L15" s="16">
        <f>K15*24%</f>
        <v>0</v>
      </c>
      <c r="M15" s="17">
        <f>L15+K15</f>
        <v>0</v>
      </c>
      <c r="N15" s="77"/>
      <c r="O15" s="41"/>
      <c r="P15" s="73"/>
    </row>
    <row r="16" spans="1:16" ht="63" x14ac:dyDescent="0.5">
      <c r="A16" s="11">
        <v>11</v>
      </c>
      <c r="B16" s="23"/>
      <c r="C16" s="12" t="s">
        <v>10</v>
      </c>
      <c r="D16" s="14" t="s">
        <v>16</v>
      </c>
      <c r="E16" s="13" t="s">
        <v>18</v>
      </c>
      <c r="F16" s="59" t="s">
        <v>55</v>
      </c>
      <c r="G16" s="14" t="s">
        <v>29</v>
      </c>
      <c r="H16" s="20">
        <v>9</v>
      </c>
      <c r="I16" s="21">
        <v>230</v>
      </c>
      <c r="J16" s="49"/>
      <c r="K16" s="16">
        <f>H16*I16</f>
        <v>2070</v>
      </c>
      <c r="L16" s="16">
        <f t="shared" si="0"/>
        <v>496.79999999999995</v>
      </c>
      <c r="M16" s="17">
        <f t="shared" si="1"/>
        <v>2566.8000000000002</v>
      </c>
      <c r="N16" s="22">
        <f>K16*N4</f>
        <v>621</v>
      </c>
      <c r="O16" s="22"/>
      <c r="P16" s="21"/>
    </row>
    <row r="17" spans="1:16" ht="57.75" customHeight="1" x14ac:dyDescent="0.5">
      <c r="A17" s="33">
        <v>12</v>
      </c>
      <c r="B17" s="34"/>
      <c r="C17" s="12" t="s">
        <v>109</v>
      </c>
      <c r="D17" s="13"/>
      <c r="E17" s="13" t="s">
        <v>110</v>
      </c>
      <c r="F17" s="59" t="s">
        <v>111</v>
      </c>
      <c r="G17" s="14" t="s">
        <v>112</v>
      </c>
      <c r="H17" s="20">
        <v>12</v>
      </c>
      <c r="I17" s="21"/>
      <c r="J17" s="21"/>
      <c r="K17" s="16"/>
      <c r="L17" s="16">
        <f>K17*24%</f>
        <v>0</v>
      </c>
      <c r="M17" s="17">
        <f>L17+K17</f>
        <v>0</v>
      </c>
      <c r="N17" s="22"/>
      <c r="O17" s="22"/>
      <c r="P17" s="21"/>
    </row>
    <row r="18" spans="1:16" ht="31.5" x14ac:dyDescent="0.5">
      <c r="A18" s="11">
        <v>13</v>
      </c>
      <c r="B18" s="23" t="s">
        <v>93</v>
      </c>
      <c r="C18" s="12" t="s">
        <v>11</v>
      </c>
      <c r="D18" s="14" t="s">
        <v>16</v>
      </c>
      <c r="E18" s="13" t="s">
        <v>19</v>
      </c>
      <c r="F18" s="59" t="s">
        <v>56</v>
      </c>
      <c r="G18" s="14" t="s">
        <v>29</v>
      </c>
      <c r="H18" s="20">
        <v>9</v>
      </c>
      <c r="I18" s="21">
        <v>240</v>
      </c>
      <c r="J18" s="49"/>
      <c r="K18" s="16">
        <f>H18*I18</f>
        <v>2160</v>
      </c>
      <c r="L18" s="16">
        <f t="shared" si="0"/>
        <v>518.4</v>
      </c>
      <c r="M18" s="17">
        <f t="shared" si="1"/>
        <v>2678.4</v>
      </c>
      <c r="N18" s="22">
        <f>K18*N4</f>
        <v>648</v>
      </c>
      <c r="O18" s="22"/>
      <c r="P18" s="21"/>
    </row>
    <row r="19" spans="1:16" s="1" customFormat="1" ht="63" x14ac:dyDescent="0.5">
      <c r="A19" s="11">
        <v>14</v>
      </c>
      <c r="B19" s="25"/>
      <c r="C19" s="56" t="s">
        <v>141</v>
      </c>
      <c r="D19" s="28" t="s">
        <v>162</v>
      </c>
      <c r="E19" s="27" t="s">
        <v>143</v>
      </c>
      <c r="F19" s="60" t="s">
        <v>142</v>
      </c>
      <c r="G19" s="28" t="s">
        <v>82</v>
      </c>
      <c r="H19" s="29">
        <v>9</v>
      </c>
      <c r="I19" s="30">
        <v>135</v>
      </c>
      <c r="J19" s="50"/>
      <c r="K19" s="31">
        <f>H19*I19</f>
        <v>1215</v>
      </c>
      <c r="L19" s="31"/>
      <c r="M19" s="57"/>
      <c r="N19" s="58">
        <f>K19*N4</f>
        <v>364.5</v>
      </c>
      <c r="O19" s="58"/>
      <c r="P19" s="30"/>
    </row>
    <row r="20" spans="1:16" ht="63" x14ac:dyDescent="0.5">
      <c r="A20" s="11">
        <v>15</v>
      </c>
      <c r="B20" s="23"/>
      <c r="C20" s="12" t="s">
        <v>40</v>
      </c>
      <c r="D20" s="13" t="s">
        <v>147</v>
      </c>
      <c r="E20" s="13" t="s">
        <v>52</v>
      </c>
      <c r="F20" s="59" t="s">
        <v>48</v>
      </c>
      <c r="G20" s="14" t="s">
        <v>51</v>
      </c>
      <c r="H20" s="20">
        <v>8</v>
      </c>
      <c r="I20" s="21">
        <v>755</v>
      </c>
      <c r="J20" s="49">
        <v>689</v>
      </c>
      <c r="K20" s="16">
        <f>H20*I20+J20</f>
        <v>6729</v>
      </c>
      <c r="L20" s="16">
        <f t="shared" si="0"/>
        <v>1614.96</v>
      </c>
      <c r="M20" s="17">
        <f t="shared" si="1"/>
        <v>8343.9599999999991</v>
      </c>
      <c r="N20" s="22"/>
      <c r="O20" s="22">
        <f>K20*O4</f>
        <v>1345.8000000000002</v>
      </c>
      <c r="P20" s="21"/>
    </row>
    <row r="21" spans="1:16" s="1" customFormat="1" ht="63" x14ac:dyDescent="0.5">
      <c r="A21" s="11">
        <v>16</v>
      </c>
      <c r="B21" s="25" t="s">
        <v>93</v>
      </c>
      <c r="C21" s="56" t="s">
        <v>106</v>
      </c>
      <c r="D21" s="27" t="s">
        <v>65</v>
      </c>
      <c r="E21" s="27"/>
      <c r="F21" s="60" t="s">
        <v>107</v>
      </c>
      <c r="G21" s="28" t="s">
        <v>100</v>
      </c>
      <c r="H21" s="29">
        <v>6</v>
      </c>
      <c r="I21" s="30">
        <v>1150</v>
      </c>
      <c r="J21" s="50">
        <v>450</v>
      </c>
      <c r="K21" s="31">
        <f>H21*I21+J21</f>
        <v>7350</v>
      </c>
      <c r="L21" s="31">
        <f t="shared" si="0"/>
        <v>1764</v>
      </c>
      <c r="M21" s="57">
        <f t="shared" si="1"/>
        <v>9114</v>
      </c>
      <c r="N21" s="58"/>
      <c r="O21" s="58">
        <f>K21*O4</f>
        <v>1470</v>
      </c>
      <c r="P21" s="69" t="s">
        <v>160</v>
      </c>
    </row>
    <row r="22" spans="1:16" s="1" customFormat="1" ht="63" x14ac:dyDescent="0.5">
      <c r="A22" s="11">
        <v>17</v>
      </c>
      <c r="B22" s="25"/>
      <c r="C22" s="56" t="s">
        <v>155</v>
      </c>
      <c r="D22" s="27"/>
      <c r="E22" s="27" t="s">
        <v>146</v>
      </c>
      <c r="F22" s="60" t="s">
        <v>144</v>
      </c>
      <c r="G22" s="28" t="s">
        <v>145</v>
      </c>
      <c r="H22" s="29">
        <v>12</v>
      </c>
      <c r="I22" s="30">
        <v>90</v>
      </c>
      <c r="J22" s="50"/>
      <c r="K22" s="31">
        <f>H22*I22</f>
        <v>1080</v>
      </c>
      <c r="L22" s="31"/>
      <c r="M22" s="57"/>
      <c r="N22" s="58"/>
      <c r="O22" s="58">
        <f>K22*O4</f>
        <v>216</v>
      </c>
      <c r="P22" s="30"/>
    </row>
    <row r="23" spans="1:16" ht="31.5" x14ac:dyDescent="0.5">
      <c r="A23" s="11">
        <v>18</v>
      </c>
      <c r="B23" s="23" t="s">
        <v>93</v>
      </c>
      <c r="C23" s="12" t="s">
        <v>38</v>
      </c>
      <c r="D23" s="14" t="s">
        <v>5</v>
      </c>
      <c r="E23" s="13" t="s">
        <v>68</v>
      </c>
      <c r="F23" s="59" t="s">
        <v>129</v>
      </c>
      <c r="G23" s="14" t="s">
        <v>5</v>
      </c>
      <c r="H23" s="20">
        <v>9</v>
      </c>
      <c r="I23" s="21">
        <f>95+40</f>
        <v>135</v>
      </c>
      <c r="J23" s="49"/>
      <c r="K23" s="16">
        <f>H23*I23</f>
        <v>1215</v>
      </c>
      <c r="L23" s="16">
        <f t="shared" si="0"/>
        <v>291.59999999999997</v>
      </c>
      <c r="M23" s="17">
        <f t="shared" si="1"/>
        <v>1506.6</v>
      </c>
      <c r="N23" s="22">
        <f>K23*N4</f>
        <v>364.5</v>
      </c>
      <c r="O23" s="22"/>
      <c r="P23" s="21"/>
    </row>
    <row r="24" spans="1:16" ht="31.5" x14ac:dyDescent="0.5">
      <c r="A24" s="11">
        <v>19</v>
      </c>
      <c r="B24" s="23" t="s">
        <v>93</v>
      </c>
      <c r="C24" s="12" t="s">
        <v>76</v>
      </c>
      <c r="D24" s="13" t="s">
        <v>5</v>
      </c>
      <c r="E24" s="13" t="s">
        <v>77</v>
      </c>
      <c r="F24" s="59" t="s">
        <v>78</v>
      </c>
      <c r="G24" s="14" t="s">
        <v>5</v>
      </c>
      <c r="H24" s="20">
        <v>16</v>
      </c>
      <c r="I24" s="21">
        <f>95+40</f>
        <v>135</v>
      </c>
      <c r="J24" s="49"/>
      <c r="K24" s="16">
        <f>H24*I24</f>
        <v>2160</v>
      </c>
      <c r="L24" s="16">
        <f t="shared" si="0"/>
        <v>518.4</v>
      </c>
      <c r="M24" s="17">
        <f t="shared" si="1"/>
        <v>2678.4</v>
      </c>
      <c r="N24" s="22">
        <f>K24*N4</f>
        <v>648</v>
      </c>
      <c r="O24" s="22"/>
      <c r="P24" s="21"/>
    </row>
    <row r="25" spans="1:16" ht="63" x14ac:dyDescent="0.5">
      <c r="A25" s="11">
        <v>20</v>
      </c>
      <c r="B25" s="23" t="s">
        <v>93</v>
      </c>
      <c r="C25" s="12" t="s">
        <v>73</v>
      </c>
      <c r="D25" s="13" t="s">
        <v>32</v>
      </c>
      <c r="E25" s="13" t="s">
        <v>74</v>
      </c>
      <c r="F25" s="59" t="s">
        <v>75</v>
      </c>
      <c r="G25" s="14" t="s">
        <v>82</v>
      </c>
      <c r="H25" s="35" t="s">
        <v>138</v>
      </c>
      <c r="I25" s="21">
        <v>281</v>
      </c>
      <c r="J25" s="49"/>
      <c r="K25" s="53"/>
      <c r="L25" s="53"/>
      <c r="M25" s="54"/>
      <c r="N25" s="55"/>
      <c r="O25" s="55"/>
      <c r="P25" s="21"/>
    </row>
    <row r="26" spans="1:16" ht="31.5" x14ac:dyDescent="0.5">
      <c r="A26" s="11">
        <v>21</v>
      </c>
      <c r="B26" s="23"/>
      <c r="C26" s="12" t="s">
        <v>12</v>
      </c>
      <c r="D26" s="14" t="s">
        <v>16</v>
      </c>
      <c r="E26" s="13" t="s">
        <v>20</v>
      </c>
      <c r="F26" s="59" t="s">
        <v>25</v>
      </c>
      <c r="G26" s="14" t="s">
        <v>28</v>
      </c>
      <c r="H26" s="20">
        <v>6</v>
      </c>
      <c r="I26" s="21">
        <v>220</v>
      </c>
      <c r="J26" s="49"/>
      <c r="K26" s="16">
        <f>H26*I26</f>
        <v>1320</v>
      </c>
      <c r="L26" s="16">
        <f t="shared" si="0"/>
        <v>316.8</v>
      </c>
      <c r="M26" s="17">
        <f t="shared" si="1"/>
        <v>1636.8</v>
      </c>
      <c r="N26" s="22">
        <f>K26*N4</f>
        <v>396</v>
      </c>
      <c r="O26" s="22"/>
      <c r="P26" s="21"/>
    </row>
    <row r="27" spans="1:16" ht="31.5" x14ac:dyDescent="0.5">
      <c r="A27" s="11">
        <v>22</v>
      </c>
      <c r="B27" s="23" t="s">
        <v>93</v>
      </c>
      <c r="C27" s="12" t="s">
        <v>104</v>
      </c>
      <c r="D27" s="13" t="s">
        <v>79</v>
      </c>
      <c r="E27" s="13"/>
      <c r="F27" s="59" t="s">
        <v>81</v>
      </c>
      <c r="G27" s="14" t="s">
        <v>83</v>
      </c>
      <c r="H27" s="20">
        <v>12</v>
      </c>
      <c r="I27" s="21">
        <v>895</v>
      </c>
      <c r="J27" s="49">
        <v>595</v>
      </c>
      <c r="K27" s="16">
        <f>H27*I27+J27</f>
        <v>11335</v>
      </c>
      <c r="L27" s="16"/>
      <c r="M27" s="17">
        <f t="shared" si="1"/>
        <v>11335</v>
      </c>
      <c r="N27" s="22"/>
      <c r="O27" s="22">
        <f>K27*O4</f>
        <v>2267</v>
      </c>
      <c r="P27" s="21"/>
    </row>
    <row r="28" spans="1:16" ht="31.5" x14ac:dyDescent="0.5">
      <c r="A28" s="11">
        <v>23</v>
      </c>
      <c r="B28" s="23" t="s">
        <v>93</v>
      </c>
      <c r="C28" s="12" t="s">
        <v>94</v>
      </c>
      <c r="D28" s="13" t="s">
        <v>79</v>
      </c>
      <c r="E28" s="13"/>
      <c r="F28" s="59" t="s">
        <v>75</v>
      </c>
      <c r="G28" s="14" t="s">
        <v>95</v>
      </c>
      <c r="H28" s="20">
        <v>9.3000000000000007</v>
      </c>
      <c r="I28" s="21">
        <f>10950/H28</f>
        <v>1177.4193548387095</v>
      </c>
      <c r="J28" s="49">
        <v>795</v>
      </c>
      <c r="K28" s="16">
        <f>H28*I28+J28</f>
        <v>11745</v>
      </c>
      <c r="L28" s="16"/>
      <c r="M28" s="17">
        <f t="shared" si="1"/>
        <v>11745</v>
      </c>
      <c r="N28" s="22"/>
      <c r="O28" s="22">
        <f>K28*O4</f>
        <v>2349</v>
      </c>
      <c r="P28" s="21"/>
    </row>
    <row r="29" spans="1:16" s="1" customFormat="1" ht="63" x14ac:dyDescent="0.5">
      <c r="A29" s="11">
        <v>24</v>
      </c>
      <c r="B29" s="25" t="s">
        <v>93</v>
      </c>
      <c r="C29" s="56" t="s">
        <v>49</v>
      </c>
      <c r="D29" s="27" t="s">
        <v>65</v>
      </c>
      <c r="E29" s="27" t="s">
        <v>52</v>
      </c>
      <c r="F29" s="60" t="s">
        <v>149</v>
      </c>
      <c r="G29" s="28" t="s">
        <v>50</v>
      </c>
      <c r="H29" s="29">
        <v>4</v>
      </c>
      <c r="I29" s="30">
        <v>820</v>
      </c>
      <c r="J29" s="30">
        <v>750</v>
      </c>
      <c r="K29" s="31">
        <f>H29*I29+J29</f>
        <v>4030</v>
      </c>
      <c r="L29" s="31">
        <f>K29*24%</f>
        <v>967.19999999999993</v>
      </c>
      <c r="M29" s="57">
        <f>L29+K29</f>
        <v>4997.2</v>
      </c>
      <c r="N29" s="58"/>
      <c r="O29" s="58">
        <f>K29*O4</f>
        <v>806</v>
      </c>
      <c r="P29" s="69" t="s">
        <v>160</v>
      </c>
    </row>
    <row r="30" spans="1:16" ht="31.5" x14ac:dyDescent="0.5">
      <c r="A30" s="11">
        <v>25</v>
      </c>
      <c r="B30" s="34"/>
      <c r="C30" s="12" t="s">
        <v>113</v>
      </c>
      <c r="D30" s="13"/>
      <c r="E30" s="13" t="s">
        <v>110</v>
      </c>
      <c r="F30" s="62" t="s">
        <v>154</v>
      </c>
      <c r="G30" s="14" t="s">
        <v>114</v>
      </c>
      <c r="H30" s="20">
        <v>20</v>
      </c>
      <c r="I30" s="21"/>
      <c r="J30" s="21"/>
      <c r="K30" s="16"/>
      <c r="L30" s="16">
        <f>K30*24%</f>
        <v>0</v>
      </c>
      <c r="M30" s="17">
        <f>L30+K30</f>
        <v>0</v>
      </c>
      <c r="N30" s="22"/>
      <c r="O30" s="22"/>
      <c r="P30" s="21"/>
    </row>
    <row r="31" spans="1:16" ht="42.75" customHeight="1" x14ac:dyDescent="0.5">
      <c r="A31" s="11">
        <v>26</v>
      </c>
      <c r="B31" s="34"/>
      <c r="C31" s="12" t="s">
        <v>132</v>
      </c>
      <c r="D31" s="13" t="s">
        <v>5</v>
      </c>
      <c r="E31" s="13" t="s">
        <v>134</v>
      </c>
      <c r="F31" s="59" t="s">
        <v>150</v>
      </c>
      <c r="G31" s="14" t="s">
        <v>31</v>
      </c>
      <c r="H31" s="20">
        <v>9</v>
      </c>
      <c r="I31" s="21" t="s">
        <v>151</v>
      </c>
      <c r="J31" s="21"/>
      <c r="K31" s="16"/>
      <c r="L31" s="16"/>
      <c r="M31" s="16"/>
      <c r="N31" s="21"/>
      <c r="O31" s="21"/>
      <c r="P31" s="21"/>
    </row>
    <row r="32" spans="1:16" ht="65.25" customHeight="1" x14ac:dyDescent="0.5">
      <c r="A32" s="11">
        <v>27</v>
      </c>
      <c r="B32" s="34"/>
      <c r="C32" s="12" t="s">
        <v>156</v>
      </c>
      <c r="D32" s="13" t="s">
        <v>157</v>
      </c>
      <c r="E32" s="13" t="s">
        <v>60</v>
      </c>
      <c r="F32" s="59" t="s">
        <v>158</v>
      </c>
      <c r="G32" s="14" t="s">
        <v>159</v>
      </c>
      <c r="H32" s="20">
        <v>9</v>
      </c>
      <c r="I32" s="21">
        <v>500</v>
      </c>
      <c r="J32" s="21"/>
      <c r="K32" s="16">
        <f>H32*I32</f>
        <v>4500</v>
      </c>
      <c r="L32" s="16"/>
      <c r="M32" s="17"/>
      <c r="N32" s="22"/>
      <c r="O32" s="22">
        <f>K32*O4</f>
        <v>900</v>
      </c>
      <c r="P32" s="21"/>
    </row>
    <row r="33" spans="1:16" s="1" customFormat="1" ht="108" customHeight="1" x14ac:dyDescent="0.5">
      <c r="A33" s="11">
        <v>28</v>
      </c>
      <c r="B33" s="25"/>
      <c r="C33" s="26" t="s">
        <v>96</v>
      </c>
      <c r="D33" s="27" t="s">
        <v>108</v>
      </c>
      <c r="E33" s="27"/>
      <c r="F33" s="60" t="s">
        <v>97</v>
      </c>
      <c r="G33" s="28" t="s">
        <v>98</v>
      </c>
      <c r="H33" s="29">
        <v>6</v>
      </c>
      <c r="I33" s="30">
        <v>1000</v>
      </c>
      <c r="J33" s="50"/>
      <c r="K33" s="31">
        <f>H33*I33+J33</f>
        <v>6000</v>
      </c>
      <c r="L33" s="31"/>
      <c r="M33" s="57">
        <f t="shared" si="1"/>
        <v>6000</v>
      </c>
      <c r="N33" s="58"/>
      <c r="O33" s="58">
        <f>K33*O4</f>
        <v>1200</v>
      </c>
      <c r="P33" s="69" t="s">
        <v>161</v>
      </c>
    </row>
    <row r="34" spans="1:16" ht="31.5" x14ac:dyDescent="0.5">
      <c r="A34" s="11">
        <v>29</v>
      </c>
      <c r="B34" s="23" t="s">
        <v>93</v>
      </c>
      <c r="C34" s="32" t="s">
        <v>99</v>
      </c>
      <c r="D34" s="13" t="s">
        <v>79</v>
      </c>
      <c r="E34" s="13"/>
      <c r="F34" s="59" t="s">
        <v>26</v>
      </c>
      <c r="G34" s="14" t="s">
        <v>100</v>
      </c>
      <c r="H34" s="20">
        <v>9</v>
      </c>
      <c r="I34" s="21">
        <v>1065</v>
      </c>
      <c r="J34" s="49">
        <v>790</v>
      </c>
      <c r="K34" s="16">
        <f>H34*I34+J34</f>
        <v>10375</v>
      </c>
      <c r="L34" s="16"/>
      <c r="M34" s="17">
        <f t="shared" si="1"/>
        <v>10375</v>
      </c>
      <c r="N34" s="22"/>
      <c r="O34" s="22">
        <f>K34*O4</f>
        <v>2075</v>
      </c>
      <c r="P34" s="21"/>
    </row>
    <row r="35" spans="1:16" ht="31.5" x14ac:dyDescent="0.5">
      <c r="A35" s="11">
        <v>30</v>
      </c>
      <c r="B35" s="23" t="s">
        <v>93</v>
      </c>
      <c r="C35" s="12" t="s">
        <v>8</v>
      </c>
      <c r="D35" s="14" t="s">
        <v>16</v>
      </c>
      <c r="E35" s="13" t="s">
        <v>17</v>
      </c>
      <c r="F35" s="59" t="s">
        <v>26</v>
      </c>
      <c r="G35" s="14" t="s">
        <v>28</v>
      </c>
      <c r="H35" s="20">
        <v>6</v>
      </c>
      <c r="I35" s="21">
        <v>220</v>
      </c>
      <c r="J35" s="49"/>
      <c r="K35" s="16">
        <f>H35*I35</f>
        <v>1320</v>
      </c>
      <c r="L35" s="16"/>
      <c r="M35" s="17">
        <f t="shared" si="1"/>
        <v>1320</v>
      </c>
      <c r="N35" s="22">
        <f>K35*N4</f>
        <v>396</v>
      </c>
      <c r="O35" s="22"/>
      <c r="P35" s="21"/>
    </row>
    <row r="36" spans="1:16" ht="31.5" x14ac:dyDescent="0.5">
      <c r="A36" s="11">
        <v>31</v>
      </c>
      <c r="B36" s="23" t="s">
        <v>93</v>
      </c>
      <c r="C36" s="12" t="s">
        <v>5</v>
      </c>
      <c r="D36" s="14" t="s">
        <v>5</v>
      </c>
      <c r="E36" s="13" t="s">
        <v>67</v>
      </c>
      <c r="F36" s="59" t="s">
        <v>26</v>
      </c>
      <c r="G36" s="14" t="s">
        <v>31</v>
      </c>
      <c r="H36" s="20">
        <v>9</v>
      </c>
      <c r="I36" s="21">
        <v>140</v>
      </c>
      <c r="J36" s="49"/>
      <c r="K36" s="16">
        <f>H36*I36</f>
        <v>1260</v>
      </c>
      <c r="L36" s="16"/>
      <c r="M36" s="17">
        <f t="shared" si="1"/>
        <v>1260</v>
      </c>
      <c r="N36" s="22">
        <f>K36*N4</f>
        <v>378</v>
      </c>
      <c r="O36" s="22"/>
      <c r="P36" s="21"/>
    </row>
    <row r="37" spans="1:16" ht="51.75" customHeight="1" x14ac:dyDescent="0.5">
      <c r="A37" s="11">
        <v>32</v>
      </c>
      <c r="B37" s="23" t="s">
        <v>93</v>
      </c>
      <c r="C37" s="12" t="s">
        <v>34</v>
      </c>
      <c r="D37" s="14" t="s">
        <v>35</v>
      </c>
      <c r="E37" s="13" t="s">
        <v>53</v>
      </c>
      <c r="F37" s="59" t="s">
        <v>41</v>
      </c>
      <c r="G37" s="14" t="s">
        <v>82</v>
      </c>
      <c r="H37" s="20">
        <v>9</v>
      </c>
      <c r="I37" s="21">
        <v>120</v>
      </c>
      <c r="J37" s="49"/>
      <c r="K37" s="16">
        <f>H37*I37</f>
        <v>1080</v>
      </c>
      <c r="L37" s="16">
        <f>K37*24%</f>
        <v>259.2</v>
      </c>
      <c r="M37" s="17">
        <f t="shared" si="1"/>
        <v>1339.2</v>
      </c>
      <c r="N37" s="22">
        <f>K37*N4</f>
        <v>324</v>
      </c>
      <c r="O37" s="22"/>
      <c r="P37" s="21"/>
    </row>
    <row r="38" spans="1:16" ht="31.5" x14ac:dyDescent="0.5">
      <c r="A38" s="11">
        <v>33</v>
      </c>
      <c r="B38" s="34"/>
      <c r="C38" s="12" t="s">
        <v>115</v>
      </c>
      <c r="D38" s="13"/>
      <c r="E38" s="13" t="s">
        <v>88</v>
      </c>
      <c r="F38" s="59" t="s">
        <v>116</v>
      </c>
      <c r="G38" s="14" t="s">
        <v>83</v>
      </c>
      <c r="H38" s="20">
        <v>20</v>
      </c>
      <c r="I38" s="21"/>
      <c r="J38" s="21"/>
      <c r="K38" s="16"/>
      <c r="L38" s="16"/>
      <c r="M38" s="17"/>
      <c r="N38" s="22"/>
      <c r="O38" s="22"/>
      <c r="P38" s="21"/>
    </row>
    <row r="39" spans="1:16" s="1" customFormat="1" ht="94.5" x14ac:dyDescent="0.5">
      <c r="A39" s="11">
        <v>34</v>
      </c>
      <c r="B39" s="25"/>
      <c r="C39" s="56" t="s">
        <v>39</v>
      </c>
      <c r="D39" s="27" t="s">
        <v>33</v>
      </c>
      <c r="E39" s="27" t="s">
        <v>47</v>
      </c>
      <c r="F39" s="60" t="s">
        <v>45</v>
      </c>
      <c r="G39" s="28" t="s">
        <v>46</v>
      </c>
      <c r="H39" s="29">
        <v>7.5</v>
      </c>
      <c r="I39" s="30">
        <v>828</v>
      </c>
      <c r="J39" s="50">
        <v>1230</v>
      </c>
      <c r="K39" s="31">
        <f>H39*I39+J39</f>
        <v>7440</v>
      </c>
      <c r="L39" s="31">
        <f t="shared" ref="L39:L44" si="2">K39*24%</f>
        <v>1785.6</v>
      </c>
      <c r="M39" s="57">
        <f t="shared" si="1"/>
        <v>9225.6</v>
      </c>
      <c r="N39" s="58"/>
      <c r="O39" s="58">
        <f>K39*O4</f>
        <v>1488</v>
      </c>
      <c r="P39" s="30"/>
    </row>
    <row r="40" spans="1:16" ht="63" x14ac:dyDescent="0.5">
      <c r="A40" s="11">
        <v>35</v>
      </c>
      <c r="B40" s="23" t="s">
        <v>93</v>
      </c>
      <c r="C40" s="13" t="s">
        <v>123</v>
      </c>
      <c r="D40" s="13" t="s">
        <v>32</v>
      </c>
      <c r="E40" s="13" t="s">
        <v>60</v>
      </c>
      <c r="F40" s="61" t="s">
        <v>137</v>
      </c>
      <c r="G40" s="14" t="s">
        <v>29</v>
      </c>
      <c r="H40" s="20">
        <v>12</v>
      </c>
      <c r="I40" s="21">
        <v>230</v>
      </c>
      <c r="J40" s="47"/>
      <c r="K40" s="16">
        <f>H40*I40</f>
        <v>2760</v>
      </c>
      <c r="L40" s="16">
        <f t="shared" si="2"/>
        <v>662.4</v>
      </c>
      <c r="M40" s="17">
        <f t="shared" si="1"/>
        <v>3422.4</v>
      </c>
      <c r="N40" s="22">
        <f>K40*N4</f>
        <v>828</v>
      </c>
      <c r="O40" s="22"/>
      <c r="P40" s="21"/>
    </row>
    <row r="41" spans="1:16" ht="63" x14ac:dyDescent="0.5">
      <c r="A41" s="11">
        <v>36</v>
      </c>
      <c r="B41" s="23"/>
      <c r="C41" s="32" t="s">
        <v>101</v>
      </c>
      <c r="D41" s="13" t="s">
        <v>148</v>
      </c>
      <c r="E41" s="13"/>
      <c r="F41" s="61" t="s">
        <v>103</v>
      </c>
      <c r="G41" s="14" t="s">
        <v>102</v>
      </c>
      <c r="H41" s="20">
        <v>9</v>
      </c>
      <c r="I41" s="21">
        <v>795</v>
      </c>
      <c r="J41" s="21">
        <v>750</v>
      </c>
      <c r="K41" s="16">
        <f>H41*I41+J41</f>
        <v>7905</v>
      </c>
      <c r="L41" s="16">
        <f t="shared" si="2"/>
        <v>1897.1999999999998</v>
      </c>
      <c r="M41" s="17">
        <f t="shared" si="1"/>
        <v>9802.2000000000007</v>
      </c>
      <c r="N41" s="22"/>
      <c r="O41" s="22">
        <f>K41*O4</f>
        <v>1581</v>
      </c>
      <c r="P41" s="21"/>
    </row>
    <row r="42" spans="1:16" ht="63" x14ac:dyDescent="0.5">
      <c r="A42" s="11">
        <v>37</v>
      </c>
      <c r="B42" s="23"/>
      <c r="C42" s="12" t="s">
        <v>13</v>
      </c>
      <c r="D42" s="14" t="s">
        <v>16</v>
      </c>
      <c r="E42" s="13" t="s">
        <v>21</v>
      </c>
      <c r="F42" s="59" t="s">
        <v>57</v>
      </c>
      <c r="G42" s="14" t="s">
        <v>29</v>
      </c>
      <c r="H42" s="20">
        <v>9</v>
      </c>
      <c r="I42" s="21">
        <v>240</v>
      </c>
      <c r="J42" s="21"/>
      <c r="K42" s="16">
        <f>H42*I42</f>
        <v>2160</v>
      </c>
      <c r="L42" s="16">
        <f t="shared" si="2"/>
        <v>518.4</v>
      </c>
      <c r="M42" s="17">
        <f t="shared" si="1"/>
        <v>2678.4</v>
      </c>
      <c r="N42" s="22">
        <f>K42*N4</f>
        <v>648</v>
      </c>
      <c r="O42" s="22"/>
      <c r="P42" s="21"/>
    </row>
    <row r="43" spans="1:16" ht="31.5" x14ac:dyDescent="0.5">
      <c r="A43" s="11">
        <v>38</v>
      </c>
      <c r="B43" s="23"/>
      <c r="C43" s="12" t="s">
        <v>14</v>
      </c>
      <c r="D43" s="14" t="s">
        <v>16</v>
      </c>
      <c r="E43" s="13" t="s">
        <v>22</v>
      </c>
      <c r="F43" s="59" t="s">
        <v>57</v>
      </c>
      <c r="G43" s="14" t="s">
        <v>29</v>
      </c>
      <c r="H43" s="20">
        <v>9</v>
      </c>
      <c r="I43" s="21">
        <v>240</v>
      </c>
      <c r="J43" s="21"/>
      <c r="K43" s="16">
        <f>H43*I43</f>
        <v>2160</v>
      </c>
      <c r="L43" s="16">
        <f t="shared" si="2"/>
        <v>518.4</v>
      </c>
      <c r="M43" s="17">
        <f t="shared" si="1"/>
        <v>2678.4</v>
      </c>
      <c r="N43" s="22">
        <f>K43*N4</f>
        <v>648</v>
      </c>
      <c r="O43" s="22"/>
      <c r="P43" s="21"/>
    </row>
    <row r="44" spans="1:16" ht="63" x14ac:dyDescent="0.5">
      <c r="A44" s="11">
        <v>39</v>
      </c>
      <c r="B44" s="23" t="s">
        <v>93</v>
      </c>
      <c r="C44" s="12" t="s">
        <v>15</v>
      </c>
      <c r="D44" s="14" t="s">
        <v>16</v>
      </c>
      <c r="E44" s="13" t="s">
        <v>23</v>
      </c>
      <c r="F44" s="59" t="s">
        <v>58</v>
      </c>
      <c r="G44" s="14" t="s">
        <v>29</v>
      </c>
      <c r="H44" s="20">
        <v>9</v>
      </c>
      <c r="I44" s="21">
        <v>240</v>
      </c>
      <c r="J44" s="21"/>
      <c r="K44" s="16">
        <f>H44*I44</f>
        <v>2160</v>
      </c>
      <c r="L44" s="16">
        <f t="shared" si="2"/>
        <v>518.4</v>
      </c>
      <c r="M44" s="17">
        <f t="shared" si="1"/>
        <v>2678.4</v>
      </c>
      <c r="N44" s="22">
        <f>K44*N4</f>
        <v>648</v>
      </c>
      <c r="O44" s="22"/>
      <c r="P44" s="21"/>
    </row>
    <row r="45" spans="1:16" ht="31.5" x14ac:dyDescent="0.5">
      <c r="A45" s="11">
        <v>40</v>
      </c>
      <c r="B45" s="34"/>
      <c r="C45" s="12" t="s">
        <v>117</v>
      </c>
      <c r="D45" s="13"/>
      <c r="E45" s="13"/>
      <c r="F45" s="62"/>
      <c r="G45" s="14"/>
      <c r="H45" s="20"/>
      <c r="I45" s="21"/>
      <c r="J45" s="21"/>
      <c r="K45" s="16"/>
      <c r="L45" s="16"/>
      <c r="M45" s="17"/>
      <c r="N45" s="22"/>
      <c r="O45" s="22"/>
      <c r="P45" s="21"/>
    </row>
    <row r="46" spans="1:16" ht="94.5" x14ac:dyDescent="0.5">
      <c r="A46" s="11">
        <v>41</v>
      </c>
      <c r="B46" s="34"/>
      <c r="C46" s="12" t="s">
        <v>118</v>
      </c>
      <c r="D46" s="13" t="s">
        <v>120</v>
      </c>
      <c r="E46" s="13"/>
      <c r="F46" s="63">
        <v>2023</v>
      </c>
      <c r="G46" s="14" t="s">
        <v>1</v>
      </c>
      <c r="H46" s="20"/>
      <c r="I46" s="21"/>
      <c r="J46" s="21"/>
      <c r="K46" s="16"/>
      <c r="L46" s="16"/>
      <c r="M46" s="17"/>
      <c r="N46" s="22"/>
      <c r="O46" s="22"/>
      <c r="P46" s="21"/>
    </row>
    <row r="47" spans="1:16" ht="31.5" x14ac:dyDescent="0.5">
      <c r="A47" s="11">
        <v>42</v>
      </c>
      <c r="B47" s="34"/>
      <c r="C47" s="12" t="s">
        <v>119</v>
      </c>
      <c r="D47" s="13"/>
      <c r="E47" s="13"/>
      <c r="F47" s="59">
        <v>2023</v>
      </c>
      <c r="G47" s="14" t="s">
        <v>1</v>
      </c>
      <c r="H47" s="20"/>
      <c r="I47" s="21"/>
      <c r="J47" s="21"/>
      <c r="K47" s="16"/>
      <c r="L47" s="16"/>
      <c r="M47" s="17"/>
      <c r="N47" s="22"/>
      <c r="O47" s="22"/>
      <c r="P47" s="21"/>
    </row>
    <row r="48" spans="1:16" ht="31.5" x14ac:dyDescent="0.5">
      <c r="P48" s="21"/>
    </row>
    <row r="49" spans="1:16" ht="33.75" customHeight="1" x14ac:dyDescent="0.5">
      <c r="A49" s="36" t="s">
        <v>2</v>
      </c>
      <c r="B49" s="36"/>
      <c r="C49" s="36"/>
      <c r="D49" s="37"/>
      <c r="E49" s="37"/>
      <c r="F49" s="37"/>
      <c r="G49" s="37"/>
      <c r="H49" s="37"/>
      <c r="I49" s="37"/>
      <c r="J49" s="37"/>
      <c r="K49" s="39"/>
      <c r="L49" s="38"/>
      <c r="M49" s="38"/>
      <c r="N49" s="39"/>
      <c r="O49" s="39"/>
      <c r="P49" s="38"/>
    </row>
  </sheetData>
  <mergeCells count="25">
    <mergeCell ref="F14:F15"/>
    <mergeCell ref="A3:A4"/>
    <mergeCell ref="B3:B4"/>
    <mergeCell ref="C3:C4"/>
    <mergeCell ref="D3:D4"/>
    <mergeCell ref="E3:E4"/>
    <mergeCell ref="F3:F4"/>
    <mergeCell ref="A14:A15"/>
    <mergeCell ref="B14:B15"/>
    <mergeCell ref="C14:C15"/>
    <mergeCell ref="D14:D15"/>
    <mergeCell ref="E14:E15"/>
    <mergeCell ref="G14:G15"/>
    <mergeCell ref="I14:I15"/>
    <mergeCell ref="N2:P2"/>
    <mergeCell ref="N14:N15"/>
    <mergeCell ref="P14:P15"/>
    <mergeCell ref="K14:K15"/>
    <mergeCell ref="G3:G4"/>
    <mergeCell ref="H3:H4"/>
    <mergeCell ref="I3:I4"/>
    <mergeCell ref="J3:J4"/>
    <mergeCell ref="K3:K4"/>
    <mergeCell ref="P3:P4"/>
    <mergeCell ref="H14:H15"/>
  </mergeCells>
  <pageMargins left="0.7" right="0.7" top="0.75" bottom="0.75" header="0.3" footer="0.3"/>
  <pageSetup paperSize="8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2023 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2022-09-27T06:12:58Z</cp:lastPrinted>
  <dcterms:created xsi:type="dcterms:W3CDTF">2015-06-05T18:19:34Z</dcterms:created>
  <dcterms:modified xsi:type="dcterms:W3CDTF">2022-09-27T06:49:26Z</dcterms:modified>
</cp:coreProperties>
</file>